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euille de temps" sheetId="1" state="visible" r:id="rId1"/>
  </sheets>
  <definedNames>
    <definedName name="_xlnm.Print_Area" localSheetId="0">'Feuille de temps'!$A$1:$I$36</definedName>
  </definedNames>
  <calcPr calcId="124519" fullCalcOnLoad="1"/>
</workbook>
</file>

<file path=xl/styles.xml><?xml version="1.0" encoding="utf-8"?>
<styleSheet xmlns="http://schemas.openxmlformats.org/spreadsheetml/2006/main">
  <numFmts count="9">
    <numFmt numFmtId="164" formatCode="[$-40C]dd/mm/yyyy"/>
    <numFmt numFmtId="165" formatCode="0.##"/>
    <numFmt numFmtId="166" formatCode="[$-40C]dddd"/>
    <numFmt numFmtId="167" formatCode="[$-40C]dd/mm"/>
    <numFmt numFmtId="168" formatCode="hh:mm"/>
    <numFmt numFmtId="169" formatCode="0;;;@"/>
    <numFmt numFmtId="170" formatCode="0.00;-0.00;;@"/>
    <numFmt numFmtId="171" formatCode="[h]:mm"/>
    <numFmt numFmtId="172" formatCode="0.00&quot;×&quot;"/>
  </numFmts>
  <fonts count="17">
    <font>
      <name val="Calibri"/>
      <family val="2"/>
      <color theme="1"/>
      <sz val="11"/>
      <scheme val="minor"/>
    </font>
    <font>
      <name val="Calibri"/>
      <b val="1"/>
      <color rgb="002F4071"/>
      <sz val="20"/>
    </font>
    <font>
      <name val="Calibri"/>
      <color rgb="00667085"/>
      <sz val="9.5"/>
    </font>
    <font>
      <name val="Calibri"/>
      <color rgb="00667085"/>
      <sz val="9"/>
    </font>
    <font>
      <name val="Calibri"/>
      <color rgb="001B2238"/>
      <sz val="10.5"/>
    </font>
    <font>
      <name val="Calibri"/>
      <b val="1"/>
      <color rgb="001B2238"/>
      <sz val="10.5"/>
    </font>
    <font>
      <name val="Calibri"/>
      <b val="1"/>
      <color rgb="00FFFFFF"/>
      <sz val="9.5"/>
    </font>
    <font>
      <name val="Calibri"/>
      <b val="1"/>
      <color rgb="001B2238"/>
      <sz val="10"/>
    </font>
    <font>
      <name val="Calibri"/>
      <color rgb="00667085"/>
      <sz val="10"/>
    </font>
    <font>
      <name val="Calibri"/>
      <color rgb="001B2238"/>
      <sz val="10"/>
    </font>
    <font>
      <name val="Calibri"/>
      <b val="1"/>
      <color rgb="002F4071"/>
      <sz val="10"/>
    </font>
    <font>
      <name val="Calibri"/>
      <b val="1"/>
      <color rgb="002F4071"/>
      <sz val="10.5"/>
    </font>
    <font>
      <name val="Calibri"/>
      <color rgb="00667085"/>
      <sz val="8.5"/>
    </font>
    <font>
      <name val="Calibri"/>
      <b val="1"/>
      <color rgb="002F4071"/>
      <sz val="11"/>
    </font>
    <font>
      <name val="Calibri"/>
      <color rgb="001B2238"/>
      <sz val="9.5"/>
    </font>
    <font>
      <name val="Calibri"/>
      <b val="1"/>
      <color rgb="002F4071"/>
      <sz val="9.5"/>
    </font>
    <font>
      <name val="Calibri"/>
      <color rgb="0098A2B3"/>
      <sz val="8"/>
    </font>
  </fonts>
  <fills count="6">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F7F8FB"/>
      </patternFill>
    </fill>
  </fills>
  <borders count="7">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bottom" readingOrder="1"/>
    </xf>
    <xf numFmtId="0" fontId="2" fillId="0" borderId="0" applyAlignment="1" pivotButton="0" quotePrefix="0" xfId="0">
      <alignment horizontal="left" vertical="top" wrapText="1" readingOrder="1"/>
    </xf>
    <xf numFmtId="0" fontId="3" fillId="0" borderId="0" applyAlignment="1" pivotButton="0" quotePrefix="0" xfId="0">
      <alignment horizontal="left" vertical="center" readingOrder="1"/>
    </xf>
    <xf numFmtId="0" fontId="4" fillId="0" borderId="1" applyAlignment="1" pivotButton="0" quotePrefix="0" xfId="0">
      <alignment horizontal="left" vertical="center" readingOrder="1"/>
    </xf>
    <xf numFmtId="0" fontId="0" fillId="0" borderId="1" pivotButton="0" quotePrefix="0" xfId="0"/>
    <xf numFmtId="164" fontId="5" fillId="2" borderId="1" applyAlignment="1" pivotButton="0" quotePrefix="0" xfId="0">
      <alignment horizontal="center" vertical="center" readingOrder="1"/>
    </xf>
    <xf numFmtId="165" fontId="4" fillId="0" borderId="1" applyAlignment="1" pivotButton="0" quotePrefix="0" xfId="0">
      <alignment horizontal="center" vertical="center" readingOrder="1"/>
    </xf>
    <xf numFmtId="0" fontId="6" fillId="3" borderId="2" applyAlignment="1" pivotButton="0" quotePrefix="0" xfId="0">
      <alignment horizontal="center" vertical="center" wrapText="1" readingOrder="1"/>
    </xf>
    <xf numFmtId="166" fontId="7" fillId="0" borderId="3" applyAlignment="1" pivotButton="0" quotePrefix="0" xfId="0">
      <alignment horizontal="left" vertical="center" indent="1" readingOrder="1"/>
    </xf>
    <xf numFmtId="167" fontId="8" fillId="0" borderId="3" applyAlignment="1" pivotButton="0" quotePrefix="0" xfId="0">
      <alignment horizontal="center" vertical="center" readingOrder="1"/>
    </xf>
    <xf numFmtId="168" fontId="0" fillId="0" borderId="3" applyAlignment="1" pivotButton="0" quotePrefix="0" xfId="0">
      <alignment horizontal="center" vertical="center" readingOrder="1"/>
    </xf>
    <xf numFmtId="169" fontId="0" fillId="0" borderId="3" applyAlignment="1" pivotButton="0" quotePrefix="0" xfId="0">
      <alignment horizontal="center" vertical="center" readingOrder="1"/>
    </xf>
    <xf numFmtId="170" fontId="7" fillId="4" borderId="3" applyAlignment="1" pivotButton="0" quotePrefix="0" xfId="0">
      <alignment horizontal="center" vertical="center" readingOrder="1"/>
    </xf>
    <xf numFmtId="170" fontId="9" fillId="4" borderId="3" applyAlignment="1" pivotButton="0" quotePrefix="0" xfId="0">
      <alignment horizontal="center" vertical="center" readingOrder="1"/>
    </xf>
    <xf numFmtId="0" fontId="0" fillId="0" borderId="3" applyAlignment="1" pivotButton="0" quotePrefix="0" xfId="0">
      <alignment horizontal="left" vertical="center" wrapText="1" readingOrder="1"/>
    </xf>
    <xf numFmtId="0" fontId="10" fillId="5" borderId="4" applyAlignment="1" pivotButton="0" quotePrefix="0" xfId="0">
      <alignment horizontal="right" vertical="center" readingOrder="1"/>
    </xf>
    <xf numFmtId="0" fontId="0" fillId="5" borderId="4" pivotButton="0" quotePrefix="0" xfId="0"/>
    <xf numFmtId="2" fontId="10" fillId="5" borderId="4" applyAlignment="1" pivotButton="0" quotePrefix="0" xfId="0">
      <alignment horizontal="center" vertical="center" readingOrder="1"/>
    </xf>
    <xf numFmtId="0" fontId="10" fillId="5" borderId="4" applyAlignment="1" pivotButton="0" quotePrefix="0" xfId="0">
      <alignment horizontal="center" vertical="center" readingOrder="1"/>
    </xf>
    <xf numFmtId="0" fontId="11" fillId="2" borderId="5" applyAlignment="1" pivotButton="0" quotePrefix="0" xfId="0">
      <alignment horizontal="right" vertical="center" readingOrder="1"/>
    </xf>
    <xf numFmtId="0" fontId="11" fillId="2" borderId="5" pivotButton="0" quotePrefix="0" xfId="0"/>
    <xf numFmtId="2" fontId="11" fillId="2" borderId="5" applyAlignment="1" pivotButton="0" quotePrefix="0" xfId="0">
      <alignment horizontal="center" vertical="center" readingOrder="1"/>
    </xf>
    <xf numFmtId="0" fontId="12" fillId="0" borderId="0" applyAlignment="1" pivotButton="0" quotePrefix="0" xfId="0">
      <alignment horizontal="right" vertical="center" readingOrder="1"/>
    </xf>
    <xf numFmtId="171" fontId="12" fillId="0" borderId="0" applyAlignment="1" pivotButton="0" quotePrefix="0" xfId="0">
      <alignment horizontal="center" vertical="center" readingOrder="1"/>
    </xf>
    <xf numFmtId="0" fontId="13" fillId="0" borderId="0" applyAlignment="1" pivotButton="0" quotePrefix="0" xfId="0">
      <alignment horizontal="left" vertical="center" readingOrder="1"/>
    </xf>
    <xf numFmtId="4" fontId="4" fillId="0" borderId="1" applyAlignment="1" pivotButton="0" quotePrefix="0" xfId="0">
      <alignment horizontal="center" vertical="center" readingOrder="1"/>
    </xf>
    <xf numFmtId="0" fontId="14" fillId="0" borderId="0" applyAlignment="1" pivotButton="0" quotePrefix="0" xfId="0">
      <alignment horizontal="right" vertical="center" readingOrder="1"/>
    </xf>
    <xf numFmtId="4" fontId="4" fillId="4" borderId="4" applyAlignment="1" pivotButton="0" quotePrefix="0" xfId="0">
      <alignment horizontal="center" vertical="center" readingOrder="1"/>
    </xf>
    <xf numFmtId="172" fontId="4" fillId="0" borderId="1" applyAlignment="1" pivotButton="0" quotePrefix="0" xfId="0">
      <alignment horizontal="center" vertical="center" readingOrder="1"/>
    </xf>
    <xf numFmtId="0" fontId="15" fillId="0" borderId="0" applyAlignment="1" pivotButton="0" quotePrefix="0" xfId="0">
      <alignment horizontal="right" vertical="center" readingOrder="1"/>
    </xf>
    <xf numFmtId="4" fontId="11" fillId="4" borderId="4" applyAlignment="1" pivotButton="0" quotePrefix="0" xfId="0">
      <alignment horizontal="center" vertical="center" readingOrder="1"/>
    </xf>
    <xf numFmtId="0" fontId="0" fillId="0" borderId="6" pivotButton="0" quotePrefix="0" xfId="0"/>
    <xf numFmtId="0" fontId="12" fillId="0" borderId="0" applyAlignment="1" pivotButton="0" quotePrefix="0" xfId="0">
      <alignment horizontal="left" vertical="top" readingOrder="1"/>
    </xf>
    <xf numFmtId="0" fontId="16" fillId="0" borderId="0" applyAlignment="1" pivotButton="0" quotePrefix="0" xfId="0">
      <alignment horizontal="left" vertical="center" readingOrder="1"/>
    </xf>
  </cellXfs>
  <cellStyles count="1">
    <cellStyle name="Normal" xfId="0" builtinId="0" hidden="0"/>
  </cellStyles>
  <dxfs count="1">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biweekly-timesheet" TargetMode="External" Id="rId1" /></Relationships>
</file>

<file path=xl/worksheets/sheet1.xml><?xml version="1.0" encoding="utf-8"?>
<worksheet xmlns="http://schemas.openxmlformats.org/spreadsheetml/2006/main">
  <sheetPr>
    <outlinePr summaryBelow="1" summaryRight="1"/>
    <pageSetUpPr fitToPage="1"/>
  </sheetPr>
  <dimension ref="A1:I36"/>
  <sheetViews>
    <sheetView showGridLines="0" zoomScale="100" workbookViewId="0">
      <pane ySplit="8" topLeftCell="A9" activePane="bottomLeft" state="frozen"/>
      <selection pane="bottomLeft" activeCell="A1" sqref="A1"/>
    </sheetView>
  </sheetViews>
  <sheetFormatPr baseColWidth="8" defaultRowHeight="15"/>
  <cols>
    <col width="14" customWidth="1" min="1" max="1"/>
    <col width="11" customWidth="1" min="2" max="2"/>
    <col width="10" customWidth="1" min="3" max="3"/>
    <col width="10" customWidth="1" min="4" max="4"/>
    <col width="9" customWidth="1" min="5" max="5"/>
    <col width="10" customWidth="1" min="6" max="6"/>
    <col width="10" customWidth="1" min="7" max="7"/>
    <col width="10" customWidth="1" min="8" max="8"/>
    <col width="30" customWidth="1" min="9" max="9"/>
  </cols>
  <sheetData>
    <row r="1" ht="34" customHeight="1">
      <c r="A1" s="1" t="inlineStr">
        <is>
          <t>Feuille de temps sur deux semaines</t>
        </is>
      </c>
    </row>
    <row r="2" ht="30" customHeight="1">
      <c r="A2" s="2" t="inlineStr">
        <is>
          <t>Indiquez le premier jour de la période de paie, puis saisissez les heures de début et de fin et les minutes de pause. Les heures sup. sont comptées séparément pour chaque semaine, et la paie se calcule automatiquement.</t>
        </is>
      </c>
    </row>
    <row r="3" ht="6" customHeight="1"/>
    <row r="4">
      <c r="A4" s="3" t="inlineStr">
        <is>
          <t>Salarié</t>
        </is>
      </c>
      <c r="B4" s="4" t="n"/>
      <c r="C4" s="5" t="n"/>
      <c r="D4" s="5" t="n"/>
      <c r="E4" s="5" t="n"/>
      <c r="F4" s="3" t="inlineStr">
        <is>
          <t>Premier jour</t>
        </is>
      </c>
      <c r="H4" s="6" t="n"/>
    </row>
    <row r="5">
      <c r="A5" s="3" t="inlineStr">
        <is>
          <t>Responsable</t>
        </is>
      </c>
      <c r="B5" s="4" t="n"/>
      <c r="C5" s="5" t="n"/>
      <c r="D5" s="5" t="n"/>
      <c r="E5" s="5" t="n"/>
      <c r="F5" s="3" t="inlineStr">
        <is>
          <t>Seuil heures sup. (h/semaine)</t>
        </is>
      </c>
      <c r="H5" s="7" t="n">
        <v>35</v>
      </c>
    </row>
    <row r="6">
      <c r="A6" s="3" t="inlineStr">
        <is>
          <t>Entreprise / site</t>
        </is>
      </c>
      <c r="B6" s="4" t="n"/>
      <c r="C6" s="5" t="n"/>
      <c r="D6" s="5" t="n"/>
      <c r="E6" s="5" t="n"/>
      <c r="F6" s="3" t="inlineStr">
        <is>
          <t>Seuil heures sup. (h/jour)</t>
        </is>
      </c>
      <c r="H6" s="7" t="n"/>
    </row>
    <row r="7" ht="10" customHeight="1"/>
    <row r="8" ht="30" customHeight="1">
      <c r="A8" s="8" t="inlineStr">
        <is>
          <t>Jour</t>
        </is>
      </c>
      <c r="B8" s="8" t="inlineStr">
        <is>
          <t>Date</t>
        </is>
      </c>
      <c r="C8" s="8" t="inlineStr">
        <is>
          <t>Début</t>
        </is>
      </c>
      <c r="D8" s="8" t="inlineStr">
        <is>
          <t>Fin</t>
        </is>
      </c>
      <c r="E8" s="8" t="inlineStr">
        <is>
          <t>Pause (min)</t>
        </is>
      </c>
      <c r="F8" s="8" t="inlineStr">
        <is>
          <t>Heures</t>
        </is>
      </c>
      <c r="G8" s="8" t="inlineStr">
        <is>
          <t>Normales</t>
        </is>
      </c>
      <c r="H8" s="8" t="inlineStr">
        <is>
          <t>Heures sup.</t>
        </is>
      </c>
      <c r="I8" s="8" t="inlineStr">
        <is>
          <t>Remarques</t>
        </is>
      </c>
    </row>
    <row r="9" ht="22" customHeight="1">
      <c r="A9" s="9">
        <f>IF($H$4="",DATE(2024,1,1),$H$4+0)</f>
        <v/>
      </c>
      <c r="B9" s="10">
        <f>IF($H$4="","",$H$4+0)</f>
        <v/>
      </c>
      <c r="C9" s="11" t="n"/>
      <c r="D9" s="11" t="n"/>
      <c r="E9" s="12" t="n"/>
      <c r="F9" s="13">
        <f>IF(OR(C9="",D9=""),"",ROUND(MAX(0,MOD(D9-C9,1)*24-N(E9)/60),2))</f>
        <v/>
      </c>
      <c r="G9" s="14">
        <f>IF(F9="","",MIN(F9-IF(N($H$6)&gt;0,MAX(0,F9-$H$6),0),IF(N($H$5)&gt;0,$H$5,9999)))</f>
        <v/>
      </c>
      <c r="H9" s="14">
        <f>IF(F9="","",F9-G9)</f>
        <v/>
      </c>
      <c r="I9" s="15" t="n"/>
    </row>
    <row r="10" ht="22" customHeight="1">
      <c r="A10" s="9">
        <f>IF($H$4="",DATE(2024,1,2),$H$4+1)</f>
        <v/>
      </c>
      <c r="B10" s="10">
        <f>IF($H$4="","",$H$4+1)</f>
        <v/>
      </c>
      <c r="C10" s="11" t="n"/>
      <c r="D10" s="11" t="n"/>
      <c r="E10" s="12" t="n"/>
      <c r="F10" s="13">
        <f>IF(OR(C10="",D10=""),"",ROUND(MAX(0,MOD(D10-C10,1)*24-N(E10)/60),2))</f>
        <v/>
      </c>
      <c r="G10" s="14">
        <f>IF(F10="","",MIN(F10-IF(N($H$6)&gt;0,MAX(0,F10-$H$6),0),IF(N($H$5)&gt;0,MAX(0,$H$5-SUM(G$9:G9)),9999)))</f>
        <v/>
      </c>
      <c r="H10" s="14">
        <f>IF(F10="","",F10-G10)</f>
        <v/>
      </c>
      <c r="I10" s="15" t="n"/>
    </row>
    <row r="11" ht="22" customHeight="1">
      <c r="A11" s="9">
        <f>IF($H$4="",DATE(2024,1,3),$H$4+2)</f>
        <v/>
      </c>
      <c r="B11" s="10">
        <f>IF($H$4="","",$H$4+2)</f>
        <v/>
      </c>
      <c r="C11" s="11" t="n"/>
      <c r="D11" s="11" t="n"/>
      <c r="E11" s="12" t="n"/>
      <c r="F11" s="13">
        <f>IF(OR(C11="",D11=""),"",ROUND(MAX(0,MOD(D11-C11,1)*24-N(E11)/60),2))</f>
        <v/>
      </c>
      <c r="G11" s="14">
        <f>IF(F11="","",MIN(F11-IF(N($H$6)&gt;0,MAX(0,F11-$H$6),0),IF(N($H$5)&gt;0,MAX(0,$H$5-SUM(G$9:G10)),9999)))</f>
        <v/>
      </c>
      <c r="H11" s="14">
        <f>IF(F11="","",F11-G11)</f>
        <v/>
      </c>
      <c r="I11" s="15" t="n"/>
    </row>
    <row r="12" ht="22" customHeight="1">
      <c r="A12" s="9">
        <f>IF($H$4="",DATE(2024,1,4),$H$4+3)</f>
        <v/>
      </c>
      <c r="B12" s="10">
        <f>IF($H$4="","",$H$4+3)</f>
        <v/>
      </c>
      <c r="C12" s="11" t="n"/>
      <c r="D12" s="11" t="n"/>
      <c r="E12" s="12" t="n"/>
      <c r="F12" s="13">
        <f>IF(OR(C12="",D12=""),"",ROUND(MAX(0,MOD(D12-C12,1)*24-N(E12)/60),2))</f>
        <v/>
      </c>
      <c r="G12" s="14">
        <f>IF(F12="","",MIN(F12-IF(N($H$6)&gt;0,MAX(0,F12-$H$6),0),IF(N($H$5)&gt;0,MAX(0,$H$5-SUM(G$9:G11)),9999)))</f>
        <v/>
      </c>
      <c r="H12" s="14">
        <f>IF(F12="","",F12-G12)</f>
        <v/>
      </c>
      <c r="I12" s="15" t="n"/>
    </row>
    <row r="13" ht="22" customHeight="1">
      <c r="A13" s="9">
        <f>IF($H$4="",DATE(2024,1,5),$H$4+4)</f>
        <v/>
      </c>
      <c r="B13" s="10">
        <f>IF($H$4="","",$H$4+4)</f>
        <v/>
      </c>
      <c r="C13" s="11" t="n"/>
      <c r="D13" s="11" t="n"/>
      <c r="E13" s="12" t="n"/>
      <c r="F13" s="13">
        <f>IF(OR(C13="",D13=""),"",ROUND(MAX(0,MOD(D13-C13,1)*24-N(E13)/60),2))</f>
        <v/>
      </c>
      <c r="G13" s="14">
        <f>IF(F13="","",MIN(F13-IF(N($H$6)&gt;0,MAX(0,F13-$H$6),0),IF(N($H$5)&gt;0,MAX(0,$H$5-SUM(G$9:G12)),9999)))</f>
        <v/>
      </c>
      <c r="H13" s="14">
        <f>IF(F13="","",F13-G13)</f>
        <v/>
      </c>
      <c r="I13" s="15" t="n"/>
    </row>
    <row r="14" ht="22" customHeight="1">
      <c r="A14" s="9">
        <f>IF($H$4="",DATE(2024,1,6),$H$4+5)</f>
        <v/>
      </c>
      <c r="B14" s="10">
        <f>IF($H$4="","",$H$4+5)</f>
        <v/>
      </c>
      <c r="C14" s="11" t="n"/>
      <c r="D14" s="11" t="n"/>
      <c r="E14" s="12" t="n"/>
      <c r="F14" s="13">
        <f>IF(OR(C14="",D14=""),"",ROUND(MAX(0,MOD(D14-C14,1)*24-N(E14)/60),2))</f>
        <v/>
      </c>
      <c r="G14" s="14">
        <f>IF(F14="","",MIN(F14-IF(N($H$6)&gt;0,MAX(0,F14-$H$6),0),IF(N($H$5)&gt;0,MAX(0,$H$5-SUM(G$9:G13)),9999)))</f>
        <v/>
      </c>
      <c r="H14" s="14">
        <f>IF(F14="","",F14-G14)</f>
        <v/>
      </c>
      <c r="I14" s="15" t="n"/>
    </row>
    <row r="15" ht="22" customHeight="1">
      <c r="A15" s="9">
        <f>IF($H$4="",DATE(2024,1,7),$H$4+6)</f>
        <v/>
      </c>
      <c r="B15" s="10">
        <f>IF($H$4="","",$H$4+6)</f>
        <v/>
      </c>
      <c r="C15" s="11" t="n"/>
      <c r="D15" s="11" t="n"/>
      <c r="E15" s="12" t="n"/>
      <c r="F15" s="13">
        <f>IF(OR(C15="",D15=""),"",ROUND(MAX(0,MOD(D15-C15,1)*24-N(E15)/60),2))</f>
        <v/>
      </c>
      <c r="G15" s="14">
        <f>IF(F15="","",MIN(F15-IF(N($H$6)&gt;0,MAX(0,F15-$H$6),0),IF(N($H$5)&gt;0,MAX(0,$H$5-SUM(G$9:G14)),9999)))</f>
        <v/>
      </c>
      <c r="H15" s="14">
        <f>IF(F15="","",F15-G15)</f>
        <v/>
      </c>
      <c r="I15" s="15" t="n"/>
    </row>
    <row r="16" ht="22" customHeight="1">
      <c r="A16" s="16" t="inlineStr">
        <is>
          <t>Semaine 1</t>
        </is>
      </c>
      <c r="B16" s="17" t="n"/>
      <c r="C16" s="17" t="n"/>
      <c r="D16" s="17" t="n"/>
      <c r="E16" s="17" t="n"/>
      <c r="F16" s="18">
        <f>SUM(F9:F15)</f>
        <v/>
      </c>
      <c r="G16" s="18">
        <f>SUM(G9:G15)</f>
        <v/>
      </c>
      <c r="H16" s="18">
        <f>SUM(H9:H15)</f>
        <v/>
      </c>
      <c r="I16" s="19" t="n"/>
    </row>
    <row r="17" ht="22" customHeight="1">
      <c r="A17" s="9">
        <f>IF($H$4="",DATE(2024,1,1),$H$4+7)</f>
        <v/>
      </c>
      <c r="B17" s="10">
        <f>IF($H$4="","",$H$4+7)</f>
        <v/>
      </c>
      <c r="C17" s="11" t="n"/>
      <c r="D17" s="11" t="n"/>
      <c r="E17" s="12" t="n"/>
      <c r="F17" s="13">
        <f>IF(OR(C17="",D17=""),"",ROUND(MAX(0,MOD(D17-C17,1)*24-N(E17)/60),2))</f>
        <v/>
      </c>
      <c r="G17" s="14">
        <f>IF(F17="","",MIN(F17-IF(N($H$6)&gt;0,MAX(0,F17-$H$6),0),IF(N($H$5)&gt;0,$H$5,9999)))</f>
        <v/>
      </c>
      <c r="H17" s="14">
        <f>IF(F17="","",F17-G17)</f>
        <v/>
      </c>
      <c r="I17" s="15" t="n"/>
    </row>
    <row r="18" ht="22" customHeight="1">
      <c r="A18" s="9">
        <f>IF($H$4="",DATE(2024,1,2),$H$4+8)</f>
        <v/>
      </c>
      <c r="B18" s="10">
        <f>IF($H$4="","",$H$4+8)</f>
        <v/>
      </c>
      <c r="C18" s="11" t="n"/>
      <c r="D18" s="11" t="n"/>
      <c r="E18" s="12" t="n"/>
      <c r="F18" s="13">
        <f>IF(OR(C18="",D18=""),"",ROUND(MAX(0,MOD(D18-C18,1)*24-N(E18)/60),2))</f>
        <v/>
      </c>
      <c r="G18" s="14">
        <f>IF(F18="","",MIN(F18-IF(N($H$6)&gt;0,MAX(0,F18-$H$6),0),IF(N($H$5)&gt;0,MAX(0,$H$5-SUM(G$17:G17)),9999)))</f>
        <v/>
      </c>
      <c r="H18" s="14">
        <f>IF(F18="","",F18-G18)</f>
        <v/>
      </c>
      <c r="I18" s="15" t="n"/>
    </row>
    <row r="19" ht="22" customHeight="1">
      <c r="A19" s="9">
        <f>IF($H$4="",DATE(2024,1,3),$H$4+9)</f>
        <v/>
      </c>
      <c r="B19" s="10">
        <f>IF($H$4="","",$H$4+9)</f>
        <v/>
      </c>
      <c r="C19" s="11" t="n"/>
      <c r="D19" s="11" t="n"/>
      <c r="E19" s="12" t="n"/>
      <c r="F19" s="13">
        <f>IF(OR(C19="",D19=""),"",ROUND(MAX(0,MOD(D19-C19,1)*24-N(E19)/60),2))</f>
        <v/>
      </c>
      <c r="G19" s="14">
        <f>IF(F19="","",MIN(F19-IF(N($H$6)&gt;0,MAX(0,F19-$H$6),0),IF(N($H$5)&gt;0,MAX(0,$H$5-SUM(G$17:G18)),9999)))</f>
        <v/>
      </c>
      <c r="H19" s="14">
        <f>IF(F19="","",F19-G19)</f>
        <v/>
      </c>
      <c r="I19" s="15" t="n"/>
    </row>
    <row r="20" ht="22" customHeight="1">
      <c r="A20" s="9">
        <f>IF($H$4="",DATE(2024,1,4),$H$4+10)</f>
        <v/>
      </c>
      <c r="B20" s="10">
        <f>IF($H$4="","",$H$4+10)</f>
        <v/>
      </c>
      <c r="C20" s="11" t="n"/>
      <c r="D20" s="11" t="n"/>
      <c r="E20" s="12" t="n"/>
      <c r="F20" s="13">
        <f>IF(OR(C20="",D20=""),"",ROUND(MAX(0,MOD(D20-C20,1)*24-N(E20)/60),2))</f>
        <v/>
      </c>
      <c r="G20" s="14">
        <f>IF(F20="","",MIN(F20-IF(N($H$6)&gt;0,MAX(0,F20-$H$6),0),IF(N($H$5)&gt;0,MAX(0,$H$5-SUM(G$17:G19)),9999)))</f>
        <v/>
      </c>
      <c r="H20" s="14">
        <f>IF(F20="","",F20-G20)</f>
        <v/>
      </c>
      <c r="I20" s="15" t="n"/>
    </row>
    <row r="21" ht="22" customHeight="1">
      <c r="A21" s="9">
        <f>IF($H$4="",DATE(2024,1,5),$H$4+11)</f>
        <v/>
      </c>
      <c r="B21" s="10">
        <f>IF($H$4="","",$H$4+11)</f>
        <v/>
      </c>
      <c r="C21" s="11" t="n"/>
      <c r="D21" s="11" t="n"/>
      <c r="E21" s="12" t="n"/>
      <c r="F21" s="13">
        <f>IF(OR(C21="",D21=""),"",ROUND(MAX(0,MOD(D21-C21,1)*24-N(E21)/60),2))</f>
        <v/>
      </c>
      <c r="G21" s="14">
        <f>IF(F21="","",MIN(F21-IF(N($H$6)&gt;0,MAX(0,F21-$H$6),0),IF(N($H$5)&gt;0,MAX(0,$H$5-SUM(G$17:G20)),9999)))</f>
        <v/>
      </c>
      <c r="H21" s="14">
        <f>IF(F21="","",F21-G21)</f>
        <v/>
      </c>
      <c r="I21" s="15" t="n"/>
    </row>
    <row r="22" ht="22" customHeight="1">
      <c r="A22" s="9">
        <f>IF($H$4="",DATE(2024,1,6),$H$4+12)</f>
        <v/>
      </c>
      <c r="B22" s="10">
        <f>IF($H$4="","",$H$4+12)</f>
        <v/>
      </c>
      <c r="C22" s="11" t="n"/>
      <c r="D22" s="11" t="n"/>
      <c r="E22" s="12" t="n"/>
      <c r="F22" s="13">
        <f>IF(OR(C22="",D22=""),"",ROUND(MAX(0,MOD(D22-C22,1)*24-N(E22)/60),2))</f>
        <v/>
      </c>
      <c r="G22" s="14">
        <f>IF(F22="","",MIN(F22-IF(N($H$6)&gt;0,MAX(0,F22-$H$6),0),IF(N($H$5)&gt;0,MAX(0,$H$5-SUM(G$17:G21)),9999)))</f>
        <v/>
      </c>
      <c r="H22" s="14">
        <f>IF(F22="","",F22-G22)</f>
        <v/>
      </c>
      <c r="I22" s="15" t="n"/>
    </row>
    <row r="23" ht="22" customHeight="1">
      <c r="A23" s="9">
        <f>IF($H$4="",DATE(2024,1,7),$H$4+13)</f>
        <v/>
      </c>
      <c r="B23" s="10">
        <f>IF($H$4="","",$H$4+13)</f>
        <v/>
      </c>
      <c r="C23" s="11" t="n"/>
      <c r="D23" s="11" t="n"/>
      <c r="E23" s="12" t="n"/>
      <c r="F23" s="13">
        <f>IF(OR(C23="",D23=""),"",ROUND(MAX(0,MOD(D23-C23,1)*24-N(E23)/60),2))</f>
        <v/>
      </c>
      <c r="G23" s="14">
        <f>IF(F23="","",MIN(F23-IF(N($H$6)&gt;0,MAX(0,F23-$H$6),0),IF(N($H$5)&gt;0,MAX(0,$H$5-SUM(G$17:G22)),9999)))</f>
        <v/>
      </c>
      <c r="H23" s="14">
        <f>IF(F23="","",F23-G23)</f>
        <v/>
      </c>
      <c r="I23" s="15" t="n"/>
    </row>
    <row r="24" ht="22" customHeight="1">
      <c r="A24" s="16" t="inlineStr">
        <is>
          <t>Semaine 2</t>
        </is>
      </c>
      <c r="B24" s="17" t="n"/>
      <c r="C24" s="17" t="n"/>
      <c r="D24" s="17" t="n"/>
      <c r="E24" s="17" t="n"/>
      <c r="F24" s="18">
        <f>SUM(F17:F23)</f>
        <v/>
      </c>
      <c r="G24" s="18">
        <f>SUM(G17:G23)</f>
        <v/>
      </c>
      <c r="H24" s="18">
        <f>SUM(H17:H23)</f>
        <v/>
      </c>
      <c r="I24" s="19" t="n"/>
    </row>
    <row r="25" ht="24" customHeight="1">
      <c r="A25" s="20" t="inlineStr">
        <is>
          <t>Total des heures</t>
        </is>
      </c>
      <c r="B25" s="21" t="n"/>
      <c r="C25" s="21" t="n"/>
      <c r="D25" s="21" t="n"/>
      <c r="E25" s="21" t="n"/>
      <c r="F25" s="22">
        <f>F16+F24</f>
        <v/>
      </c>
      <c r="G25" s="22">
        <f>G16+G24</f>
        <v/>
      </c>
      <c r="H25" s="22">
        <f>H16+H24</f>
        <v/>
      </c>
      <c r="I25" s="21" t="n"/>
    </row>
    <row r="26">
      <c r="A26" s="23" t="inlineStr">
        <is>
          <t>en heures:minutes</t>
        </is>
      </c>
      <c r="F26" s="24">
        <f>F25/24</f>
        <v/>
      </c>
      <c r="G26" s="24">
        <f>G25/24</f>
        <v/>
      </c>
      <c r="H26" s="24">
        <f>H25/24</f>
        <v/>
      </c>
    </row>
    <row r="28">
      <c r="A28" s="25" t="inlineStr">
        <is>
          <t>Paie</t>
        </is>
      </c>
    </row>
    <row r="29">
      <c r="A29" s="3" t="inlineStr">
        <is>
          <t>Taux horaire</t>
        </is>
      </c>
      <c r="B29" s="26" t="n"/>
      <c r="E29" s="27" t="inlineStr">
        <is>
          <t>Montant heures normales</t>
        </is>
      </c>
      <c r="H29" s="28">
        <f>IF(N($B$29)=0,"",G25*$B$29)</f>
        <v/>
      </c>
    </row>
    <row r="30">
      <c r="A30" s="3" t="inlineStr">
        <is>
          <t>Coefficient heures sup.</t>
        </is>
      </c>
      <c r="B30" s="29" t="n">
        <v>1.25</v>
      </c>
      <c r="E30" s="27" t="inlineStr">
        <is>
          <t>Montant heures sup.</t>
        </is>
      </c>
      <c r="H30" s="28">
        <f>IF(N($B$29)=0,"",H25*$B$29*N($B$30))</f>
        <v/>
      </c>
    </row>
    <row r="31">
      <c r="E31" s="30" t="inlineStr">
        <is>
          <t>Total à payer</t>
        </is>
      </c>
      <c r="H31" s="31">
        <f>IF(N($B$29)=0,"",H29+H30)</f>
        <v/>
      </c>
    </row>
    <row r="33" ht="30" customHeight="1">
      <c r="A33" s="32" t="n"/>
      <c r="B33" s="32" t="n"/>
      <c r="C33" s="32" t="n"/>
      <c r="D33" s="32" t="n"/>
      <c r="F33" s="32" t="n"/>
      <c r="G33" s="32" t="n"/>
      <c r="H33" s="32" t="n"/>
      <c r="I33" s="32" t="n"/>
    </row>
    <row r="34">
      <c r="A34" s="33" t="inlineStr">
        <is>
          <t>Signature du salarié et date</t>
        </is>
      </c>
      <c r="F34" s="33" t="inlineStr">
        <is>
          <t>Signature du responsable et date</t>
        </is>
      </c>
    </row>
    <row r="36">
      <c r="A36" s="34" t="inlineStr">
        <is>
          <t>Modèle gratuit proposé par EasyHours · easyhours.fr – pointez depuis un téléphone ou une tablette partagée plutôt que sur papier.</t>
        </is>
      </c>
    </row>
  </sheetData>
  <mergeCells count="20">
    <mergeCell ref="F4:G4"/>
    <mergeCell ref="A24:E24"/>
    <mergeCell ref="B6:E6"/>
    <mergeCell ref="E31:G31"/>
    <mergeCell ref="F6:G6"/>
    <mergeCell ref="B5:E5"/>
    <mergeCell ref="E30:G30"/>
    <mergeCell ref="A2:I2"/>
    <mergeCell ref="B4:E4"/>
    <mergeCell ref="A16:E16"/>
    <mergeCell ref="A34:D34"/>
    <mergeCell ref="A25:E25"/>
    <mergeCell ref="F5:G5"/>
    <mergeCell ref="F34:I34"/>
    <mergeCell ref="A26:E26"/>
    <mergeCell ref="F33:I33"/>
    <mergeCell ref="A36:I36"/>
    <mergeCell ref="A1:I1"/>
    <mergeCell ref="A33:D33"/>
    <mergeCell ref="E29:G29"/>
  </mergeCells>
  <conditionalFormatting sqref="A9:I15">
    <cfRule type="expression" priority="1" dxfId="0" stopIfTrue="0">
      <formula>IF($B9="",FALSE,WEEKDAY($B9,2)&gt;5)</formula>
    </cfRule>
  </conditionalFormatting>
  <conditionalFormatting sqref="A17:I23">
    <cfRule type="expression" priority="2" dxfId="0" stopIfTrue="0">
      <formula>IF($B17="",FALSE,WEEKDAY($B17,2)&gt;5)</formula>
    </cfRule>
  </conditionalFormatting>
  <dataValidations count="2">
    <dataValidation sqref="E9:E15" showDropDown="0" showInputMessage="0" showErrorMessage="0" allowBlank="1" type="whole" operator="between">
      <formula1>0</formula1>
      <formula2>720</formula2>
    </dataValidation>
    <dataValidation sqref="E17:E23" showDropDown="0" showInputMessage="0" showErrorMessage="0" allowBlank="1" type="whole" operator="between">
      <formula1>0</formula1>
      <formula2>720</formula2>
    </dataValidation>
  </dataValidations>
  <hyperlinks>
    <hyperlink xmlns:r="http://schemas.openxmlformats.org/officeDocument/2006/relationships" ref="A3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Feuille de temps sur deux semaines</dc:title>
  <dc:subject>Modèle gratuit proposé par EasyHours · easyhours.fr – pointez depuis un téléphone ou une tablette partagée plutôt que sur papier.</dc:subject>
  <dcterms:created xsi:type="dcterms:W3CDTF">2026-09-28T22:20:59Z</dcterms:created>
  <dcterms:modified xsi:type="dcterms:W3CDTF">2026-09-28T22:20:59Z</dcterms:modified>
  <cp:lastModifiedBy>EasyHours</cp:lastModifiedBy>
  <cp:keywords>https://easyhours.fr/</cp:keywords>
</cp:coreProperties>
</file>